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oca-my.sharepoint.com/personal/monika_kutikova_mallgroup_com/Documents/Desktop/"/>
    </mc:Choice>
  </mc:AlternateContent>
  <xr:revisionPtr revIDLastSave="14" documentId="13_ncr:1_{1B2B4F35-B6EE-4419-8157-BB61153430D6}" xr6:coauthVersionLast="47" xr6:coauthVersionMax="47" xr10:uidLastSave="{6D913EE6-443C-4C2F-9F56-DC6079CF843B}"/>
  <bookViews>
    <workbookView xWindow="-108" yWindow="-108" windowWidth="23256" windowHeight="12576" activeTab="1" xr2:uid="{00000000-000D-0000-FFFF-FFFF00000000}"/>
  </bookViews>
  <sheets>
    <sheet name="Jednokusová objednávka" sheetId="1" r:id="rId1"/>
    <sheet name="Vícekusová objednávk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6" i="2" l="1"/>
  <c r="D9" i="2"/>
  <c r="D14" i="2" s="1"/>
  <c r="D11" i="2" l="1"/>
  <c r="D10" i="1"/>
  <c r="D12" i="2" l="1"/>
  <c r="D15" i="2" s="1"/>
  <c r="D17" i="2" s="1"/>
  <c r="D18" i="2" s="1"/>
  <c r="D15" i="1"/>
  <c r="D11" i="1" l="1"/>
  <c r="D14" i="1" l="1"/>
  <c r="D16" i="1" l="1"/>
  <c r="D17" i="1" s="1"/>
</calcChain>
</file>

<file path=xl/sharedStrings.xml><?xml version="1.0" encoding="utf-8"?>
<sst xmlns="http://schemas.openxmlformats.org/spreadsheetml/2006/main" count="52" uniqueCount="29">
  <si>
    <t>Cena bez DPH</t>
  </si>
  <si>
    <t>Sazba DPH</t>
  </si>
  <si>
    <t>Sazba DPH v procentech, kterou nám zasílá partner</t>
  </si>
  <si>
    <t>DPH v absolutní hodnotě</t>
  </si>
  <si>
    <t>Cena, kterou nám partner posílá a zobrazuje se na webu jako prodejní cena pro zákazníka</t>
  </si>
  <si>
    <t>položky, které se vypočítávají</t>
  </si>
  <si>
    <t>vstupní údaje, které přebíráme od partnera</t>
  </si>
  <si>
    <t>Prodejní cena - DPH v absolutní hodnotě to celé zaokrouhleno na 2 desetinná čísla</t>
  </si>
  <si>
    <t>Částka na faktuře pro Internet Mall, a.s. (bez DPH)</t>
  </si>
  <si>
    <t>Sazba DPH %</t>
  </si>
  <si>
    <t>Fakturovaná částka s DPH</t>
  </si>
  <si>
    <t>Prodejní cena na webu MALL.cz</t>
  </si>
  <si>
    <t>Sazba DPH v procentech na straně partnera</t>
  </si>
  <si>
    <t>Celková částka vč. DPH na faktuře vystavené pro Internet Mall, a.s.</t>
  </si>
  <si>
    <t>Výše DPH v absolutní hodnotě (zaokrouhlování podle standardů partnera)</t>
  </si>
  <si>
    <t>Výše DPH v absolutní hodnotě, která se vypočítává jako: "Prodejní cena" × "Sazba DPH % ÷ (100% + Sazba DPH %) zaokrouhleno na 14 desetinných čísel" to celé zaokrouhleno na 2 desetinná místa. Používáme výpočet DPH shora, který je schválený ministerstvem financí</t>
  </si>
  <si>
    <t>Počet kusů</t>
  </si>
  <si>
    <t>Počet kusů, které si zákazník objednal</t>
  </si>
  <si>
    <t>Prodejní cena na webu MALL.cz / 1 kus</t>
  </si>
  <si>
    <t>Prodejní cena na webu MALL.cz - celkem</t>
  </si>
  <si>
    <t>Celková cena za objednané kusy vč. DPH na faktuře pro zákazníka</t>
  </si>
  <si>
    <t>Celková prodejní cena zákazníkovi - DPH v absolutní hodnotě to celé zaokrouhleno na 2 desetinná čísla dělono počtem kusů to celé zaokrouhleno na 2 desetinná místa a opět vynásobeno počtem objednaných kusů</t>
  </si>
  <si>
    <t>Nákupní cena bez DPH pro Internet Mall, a.s. - dohodnutá částka (abs)</t>
  </si>
  <si>
    <t>Postup výpočtu ceny bez DPH, dohodnuté částky a následně zobrazení položek na faktuře pro MALL</t>
  </si>
  <si>
    <t>Dohodnutá částka (%)</t>
  </si>
  <si>
    <t>Dohodnutá částka (abs)</t>
  </si>
  <si>
    <t>Výše dohodnuté částky v procentech, kterou zadává partner</t>
  </si>
  <si>
    <t>Cena bez DPH nezaokrouhlená × Dohodnuté částky (%) a to celé zaokrouhleno na dvě desetinná místa</t>
  </si>
  <si>
    <t>Cena bez DPH nezaokrouhlená × Dohodnutá částka (%) a to celé zaokrouhleno na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</si>
</sst>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1" fillId="2" borderId="0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/>
    <xf numFmtId="0" fontId="0" fillId="0" borderId="3" xfId="0" applyFill="1" applyBorder="1"/>
    <xf numFmtId="0" fontId="0" fillId="0" borderId="0" xfId="0" applyFill="1" applyBorder="1"/>
    <xf numFmtId="0" fontId="0" fillId="0" borderId="8" xfId="0" applyFill="1" applyBorder="1"/>
    <xf numFmtId="0" fontId="0" fillId="2" borderId="0" xfId="0" applyFill="1"/>
    <xf numFmtId="10" fontId="1" fillId="3" borderId="0" xfId="1" applyNumberFormat="1" applyFont="1" applyFill="1" applyBorder="1" applyAlignment="1">
      <alignment vertical="center"/>
    </xf>
    <xf numFmtId="9" fontId="1" fillId="3" borderId="0" xfId="1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/>
    </xf>
    <xf numFmtId="0" fontId="0" fillId="3" borderId="0" xfId="0" applyFill="1"/>
    <xf numFmtId="0" fontId="5" fillId="0" borderId="0" xfId="0" applyFont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" fontId="1" fillId="3" borderId="0" xfId="0" applyNumberFormat="1" applyFont="1" applyFill="1" applyBorder="1" applyAlignment="1">
      <alignment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78441</xdr:colOff>
      <xdr:row>7</xdr:row>
      <xdr:rowOff>11206</xdr:rowOff>
    </xdr:from>
    <xdr:to>
      <xdr:col>6</xdr:col>
      <xdr:colOff>313765</xdr:colOff>
      <xdr:row>11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0FF6EA8-7103-410B-841A-1D9273E7E144}"/>
            </a:ext>
          </a:extLst>
        </xdr:cNvPr>
        <xdr:cNvSpPr/>
      </xdr:nvSpPr>
      <xdr:spPr>
        <a:xfrm>
          <a:off x="15508941" y="1306606"/>
          <a:ext cx="235324" cy="15889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78441</xdr:colOff>
      <xdr:row>13</xdr:row>
      <xdr:rowOff>14654</xdr:rowOff>
    </xdr:from>
    <xdr:to>
      <xdr:col>6</xdr:col>
      <xdr:colOff>313765</xdr:colOff>
      <xdr:row>17</xdr:row>
      <xdr:rowOff>3879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C8A583A8-BAC2-4317-930F-E963997E1933}"/>
            </a:ext>
          </a:extLst>
        </xdr:cNvPr>
        <xdr:cNvSpPr/>
      </xdr:nvSpPr>
      <xdr:spPr>
        <a:xfrm>
          <a:off x="15508941" y="3729404"/>
          <a:ext cx="235324" cy="160114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8</xdr:row>
      <xdr:rowOff>73270</xdr:rowOff>
    </xdr:from>
    <xdr:to>
      <xdr:col>6</xdr:col>
      <xdr:colOff>3190875</xdr:colOff>
      <xdr:row>9</xdr:row>
      <xdr:rowOff>337987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7A1470-8EB4-4F6D-9C85-E45AE2183261}"/>
            </a:ext>
          </a:extLst>
        </xdr:cNvPr>
        <xdr:cNvSpPr txBox="1"/>
      </xdr:nvSpPr>
      <xdr:spPr>
        <a:xfrm>
          <a:off x="15868650" y="1773116"/>
          <a:ext cx="2752725" cy="667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 pro zákazníka, kterou vydává Internet Mall, a.s.</a:t>
          </a:r>
          <a:endParaRPr lang="cs-CZ" sz="1100" b="1"/>
        </a:p>
      </xdr:txBody>
    </xdr:sp>
    <xdr:clientData/>
  </xdr:twoCellAnchor>
  <xdr:twoCellAnchor>
    <xdr:from>
      <xdr:col>6</xdr:col>
      <xdr:colOff>438150</xdr:colOff>
      <xdr:row>14</xdr:row>
      <xdr:rowOff>63744</xdr:rowOff>
    </xdr:from>
    <xdr:to>
      <xdr:col>6</xdr:col>
      <xdr:colOff>3190875</xdr:colOff>
      <xdr:row>15</xdr:row>
      <xdr:rowOff>328461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2639540-CC2A-459C-9C59-61127A018E9F}"/>
            </a:ext>
          </a:extLst>
        </xdr:cNvPr>
        <xdr:cNvSpPr txBox="1"/>
      </xdr:nvSpPr>
      <xdr:spPr>
        <a:xfrm>
          <a:off x="15868650" y="4181475"/>
          <a:ext cx="2752725" cy="667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, kterou vystavuje partner pro Internet Mall, a.s. při vzájemném zápočtu</a:t>
          </a:r>
          <a:endParaRPr lang="cs-CZ" sz="1100" b="1"/>
        </a:p>
      </xdr:txBody>
    </xdr:sp>
    <xdr:clientData/>
  </xdr:twoCellAnchor>
  <xdr:twoCellAnchor>
    <xdr:from>
      <xdr:col>6</xdr:col>
      <xdr:colOff>78441</xdr:colOff>
      <xdr:row>11</xdr:row>
      <xdr:rowOff>26486</xdr:rowOff>
    </xdr:from>
    <xdr:to>
      <xdr:col>6</xdr:col>
      <xdr:colOff>313765</xdr:colOff>
      <xdr:row>12</xdr:row>
      <xdr:rowOff>391150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F1895EA8-74D4-4CD4-87B7-893A7C59222D}"/>
            </a:ext>
          </a:extLst>
        </xdr:cNvPr>
        <xdr:cNvSpPr/>
      </xdr:nvSpPr>
      <xdr:spPr>
        <a:xfrm>
          <a:off x="15508941" y="2935274"/>
          <a:ext cx="235324" cy="7676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11</xdr:row>
      <xdr:rowOff>76459</xdr:rowOff>
    </xdr:from>
    <xdr:to>
      <xdr:col>6</xdr:col>
      <xdr:colOff>3190875</xdr:colOff>
      <xdr:row>12</xdr:row>
      <xdr:rowOff>341176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2D92C48-0CCD-420D-9904-75A756111E3E}"/>
            </a:ext>
          </a:extLst>
        </xdr:cNvPr>
        <xdr:cNvSpPr txBox="1"/>
      </xdr:nvSpPr>
      <xdr:spPr>
        <a:xfrm>
          <a:off x="15868650" y="2985247"/>
          <a:ext cx="2752725" cy="66769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Interní zúčtování</a:t>
          </a:r>
          <a:r>
            <a:rPr lang="cs-CZ" sz="1100" b="1" baseline="0"/>
            <a:t> dohodnuté částky</a:t>
          </a:r>
          <a:r>
            <a:rPr lang="cs-CZ" sz="1100" b="1"/>
            <a:t> na straně Internet Mall,</a:t>
          </a:r>
          <a:r>
            <a:rPr lang="cs-CZ" sz="1100" b="1" baseline="0"/>
            <a:t> a.s.</a:t>
          </a:r>
          <a:endParaRPr lang="cs-CZ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78441</xdr:colOff>
      <xdr:row>8</xdr:row>
      <xdr:rowOff>11206</xdr:rowOff>
    </xdr:from>
    <xdr:to>
      <xdr:col>6</xdr:col>
      <xdr:colOff>313765</xdr:colOff>
      <xdr:row>12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2D7384C-D1A7-46B3-8ED1-2F37D97C9F60}"/>
            </a:ext>
          </a:extLst>
        </xdr:cNvPr>
        <xdr:cNvSpPr/>
      </xdr:nvSpPr>
      <xdr:spPr>
        <a:xfrm>
          <a:off x="17537766" y="1706656"/>
          <a:ext cx="235324" cy="158899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78441</xdr:colOff>
      <xdr:row>14</xdr:row>
      <xdr:rowOff>14654</xdr:rowOff>
    </xdr:from>
    <xdr:to>
      <xdr:col>6</xdr:col>
      <xdr:colOff>313765</xdr:colOff>
      <xdr:row>18</xdr:row>
      <xdr:rowOff>3879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49EE093-75A4-45B4-BC25-F53241D66648}"/>
            </a:ext>
          </a:extLst>
        </xdr:cNvPr>
        <xdr:cNvSpPr/>
      </xdr:nvSpPr>
      <xdr:spPr>
        <a:xfrm>
          <a:off x="17537766" y="4110404"/>
          <a:ext cx="235324" cy="15894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9</xdr:row>
      <xdr:rowOff>73270</xdr:rowOff>
    </xdr:from>
    <xdr:to>
      <xdr:col>6</xdr:col>
      <xdr:colOff>3190875</xdr:colOff>
      <xdr:row>10</xdr:row>
      <xdr:rowOff>337987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C5BFAF-4E4B-4021-984C-98FC3BD6E0F1}"/>
            </a:ext>
          </a:extLst>
        </xdr:cNvPr>
        <xdr:cNvSpPr txBox="1"/>
      </xdr:nvSpPr>
      <xdr:spPr>
        <a:xfrm>
          <a:off x="17897475" y="2168770"/>
          <a:ext cx="2752725" cy="66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 pro zákazníka, kterou vydává Internet Mall, a.s.</a:t>
          </a:r>
          <a:endParaRPr lang="cs-CZ" sz="1100" b="1"/>
        </a:p>
      </xdr:txBody>
    </xdr:sp>
    <xdr:clientData/>
  </xdr:twoCellAnchor>
  <xdr:twoCellAnchor>
    <xdr:from>
      <xdr:col>6</xdr:col>
      <xdr:colOff>438150</xdr:colOff>
      <xdr:row>15</xdr:row>
      <xdr:rowOff>63744</xdr:rowOff>
    </xdr:from>
    <xdr:to>
      <xdr:col>6</xdr:col>
      <xdr:colOff>3190875</xdr:colOff>
      <xdr:row>16</xdr:row>
      <xdr:rowOff>328461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3423AB-05E4-4BBE-9160-BD6566B03895}"/>
            </a:ext>
          </a:extLst>
        </xdr:cNvPr>
        <xdr:cNvSpPr txBox="1"/>
      </xdr:nvSpPr>
      <xdr:spPr>
        <a:xfrm>
          <a:off x="17897475" y="4559544"/>
          <a:ext cx="2752725" cy="66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Položky uvedené na faktuře</a:t>
          </a:r>
          <a:r>
            <a:rPr lang="cs-CZ" sz="1100" b="1" baseline="0"/>
            <a:t>, kterou vystavuje partner pro Internet Mall, a.s. při vzájemném zápočtu</a:t>
          </a:r>
          <a:endParaRPr lang="cs-CZ" sz="1100" b="1"/>
        </a:p>
      </xdr:txBody>
    </xdr:sp>
    <xdr:clientData/>
  </xdr:twoCellAnchor>
  <xdr:twoCellAnchor>
    <xdr:from>
      <xdr:col>6</xdr:col>
      <xdr:colOff>78441</xdr:colOff>
      <xdr:row>12</xdr:row>
      <xdr:rowOff>26486</xdr:rowOff>
    </xdr:from>
    <xdr:to>
      <xdr:col>6</xdr:col>
      <xdr:colOff>313765</xdr:colOff>
      <xdr:row>13</xdr:row>
      <xdr:rowOff>391150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C3A81833-8212-403F-B341-659894CE225B}"/>
            </a:ext>
          </a:extLst>
        </xdr:cNvPr>
        <xdr:cNvSpPr/>
      </xdr:nvSpPr>
      <xdr:spPr>
        <a:xfrm>
          <a:off x="17537766" y="3322136"/>
          <a:ext cx="235324" cy="76471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6</xdr:col>
      <xdr:colOff>438150</xdr:colOff>
      <xdr:row>12</xdr:row>
      <xdr:rowOff>76459</xdr:rowOff>
    </xdr:from>
    <xdr:to>
      <xdr:col>6</xdr:col>
      <xdr:colOff>3190875</xdr:colOff>
      <xdr:row>13</xdr:row>
      <xdr:rowOff>341176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3CF5245-0093-417A-85C5-477B27D56EC8}"/>
            </a:ext>
          </a:extLst>
        </xdr:cNvPr>
        <xdr:cNvSpPr txBox="1"/>
      </xdr:nvSpPr>
      <xdr:spPr>
        <a:xfrm>
          <a:off x="17897475" y="3372109"/>
          <a:ext cx="2752725" cy="66476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="1"/>
            <a:t>Interní zúčtování dohodnutá</a:t>
          </a:r>
          <a:r>
            <a:rPr lang="cs-CZ" sz="1100" b="1" baseline="0"/>
            <a:t> částka</a:t>
          </a:r>
          <a:r>
            <a:rPr lang="cs-CZ" sz="1100" b="1"/>
            <a:t> na straně Internet Mall,</a:t>
          </a:r>
          <a:r>
            <a:rPr lang="cs-CZ" sz="1100" b="1" baseline="0"/>
            <a:t> a.s.</a:t>
          </a:r>
          <a:endParaRPr lang="cs-CZ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8"/>
  <sheetViews>
    <sheetView showGridLines="0" topLeftCell="G1" zoomScale="85" zoomScaleNormal="85" workbookViewId="0">
      <selection activeCell="B1" sqref="B1"/>
    </sheetView>
  </sheetViews>
  <sheetFormatPr defaultRowHeight="14.4" x14ac:dyDescent="0.3"/>
  <cols>
    <col min="1" max="1" width="8.6640625" customWidth="1"/>
    <col min="2" max="2" width="5.6640625" customWidth="1"/>
    <col min="3" max="3" width="67.44140625" customWidth="1"/>
    <col min="4" max="4" width="27" bestFit="1" customWidth="1"/>
    <col min="5" max="5" width="1" customWidth="1"/>
    <col min="6" max="6" width="123.6640625" customWidth="1"/>
    <col min="7" max="7" width="52.5546875" style="10" customWidth="1"/>
  </cols>
  <sheetData>
    <row r="1" spans="2:10" ht="25.8" x14ac:dyDescent="0.5">
      <c r="B1" s="27" t="s">
        <v>23</v>
      </c>
    </row>
    <row r="3" spans="2:10" x14ac:dyDescent="0.3">
      <c r="C3" s="26" t="s">
        <v>6</v>
      </c>
    </row>
    <row r="4" spans="2:10" x14ac:dyDescent="0.3">
      <c r="C4" s="22" t="s">
        <v>5</v>
      </c>
      <c r="D4" s="25"/>
    </row>
    <row r="5" spans="2:10" ht="15" thickBot="1" x14ac:dyDescent="0.35">
      <c r="D5" s="18"/>
      <c r="E5" s="18"/>
    </row>
    <row r="6" spans="2:10" x14ac:dyDescent="0.3">
      <c r="B6" s="3"/>
      <c r="C6" s="4"/>
      <c r="D6" s="19"/>
      <c r="E6" s="19"/>
      <c r="F6" s="4"/>
      <c r="G6" s="5"/>
    </row>
    <row r="7" spans="2:10" s="1" customFormat="1" ht="31.5" customHeight="1" x14ac:dyDescent="0.3">
      <c r="B7" s="6"/>
      <c r="C7" s="7" t="s">
        <v>16</v>
      </c>
      <c r="D7" s="31">
        <v>1</v>
      </c>
      <c r="E7" s="8"/>
      <c r="F7" s="29" t="s">
        <v>17</v>
      </c>
      <c r="G7" s="28"/>
    </row>
    <row r="8" spans="2:10" s="1" customFormat="1" ht="31.5" customHeight="1" x14ac:dyDescent="0.3">
      <c r="B8" s="6"/>
      <c r="C8" s="7" t="s">
        <v>11</v>
      </c>
      <c r="D8" s="16">
        <v>283</v>
      </c>
      <c r="E8" s="8"/>
      <c r="F8" s="29" t="s">
        <v>4</v>
      </c>
      <c r="G8" s="28"/>
    </row>
    <row r="9" spans="2:10" s="1" customFormat="1" ht="31.5" customHeight="1" x14ac:dyDescent="0.3">
      <c r="B9" s="6"/>
      <c r="C9" s="7" t="s">
        <v>1</v>
      </c>
      <c r="D9" s="24">
        <v>0.21</v>
      </c>
      <c r="E9" s="8"/>
      <c r="F9" s="29" t="s">
        <v>2</v>
      </c>
      <c r="G9" s="28"/>
    </row>
    <row r="10" spans="2:10" s="1" customFormat="1" ht="31.5" customHeight="1" x14ac:dyDescent="0.3">
      <c r="B10" s="6"/>
      <c r="C10" s="7" t="s">
        <v>3</v>
      </c>
      <c r="D10" s="14">
        <f>ROUND(D8*ROUND((D9/(100%+D9)),14),2)</f>
        <v>49.12</v>
      </c>
      <c r="E10" s="8"/>
      <c r="F10" s="29" t="s">
        <v>15</v>
      </c>
      <c r="G10" s="28"/>
    </row>
    <row r="11" spans="2:10" s="1" customFormat="1" ht="31.5" customHeight="1" thickBot="1" x14ac:dyDescent="0.35">
      <c r="B11" s="6"/>
      <c r="C11" s="2" t="s">
        <v>0</v>
      </c>
      <c r="D11" s="15">
        <f>ROUND(D8-D10,2)</f>
        <v>233.88</v>
      </c>
      <c r="E11" s="8"/>
      <c r="F11" s="29" t="s">
        <v>7</v>
      </c>
      <c r="G11" s="28"/>
      <c r="J11" s="17"/>
    </row>
    <row r="12" spans="2:10" s="1" customFormat="1" ht="31.5" customHeight="1" thickTop="1" x14ac:dyDescent="0.3">
      <c r="B12" s="6"/>
      <c r="C12" s="7" t="s">
        <v>24</v>
      </c>
      <c r="D12" s="23">
        <v>0.3</v>
      </c>
      <c r="E12" s="8"/>
      <c r="F12" s="29" t="s">
        <v>26</v>
      </c>
      <c r="G12" s="28"/>
      <c r="I12" s="17"/>
    </row>
    <row r="13" spans="2:10" s="1" customFormat="1" ht="31.5" customHeight="1" x14ac:dyDescent="0.3">
      <c r="B13" s="6"/>
      <c r="C13" s="7" t="s">
        <v>25</v>
      </c>
      <c r="D13" s="14">
        <f>ROUND(D8/(1+D9)*D12,2)</f>
        <v>70.17</v>
      </c>
      <c r="E13" s="8"/>
      <c r="F13" s="29" t="s">
        <v>27</v>
      </c>
      <c r="G13" s="28"/>
    </row>
    <row r="14" spans="2:10" s="1" customFormat="1" ht="31.5" customHeight="1" thickBot="1" x14ac:dyDescent="0.35">
      <c r="B14" s="6"/>
      <c r="C14" s="2" t="s">
        <v>8</v>
      </c>
      <c r="D14" s="15">
        <f>D11-D13</f>
        <v>163.70999999999998</v>
      </c>
      <c r="E14" s="8"/>
      <c r="F14" s="29" t="s">
        <v>22</v>
      </c>
      <c r="G14" s="28"/>
    </row>
    <row r="15" spans="2:10" ht="31.5" customHeight="1" thickTop="1" x14ac:dyDescent="0.3">
      <c r="B15" s="9"/>
      <c r="C15" s="7" t="s">
        <v>9</v>
      </c>
      <c r="D15" s="24">
        <f>D9</f>
        <v>0.21</v>
      </c>
      <c r="E15" s="20"/>
      <c r="F15" s="29" t="s">
        <v>12</v>
      </c>
      <c r="G15" s="28"/>
    </row>
    <row r="16" spans="2:10" ht="31.5" customHeight="1" x14ac:dyDescent="0.3">
      <c r="B16" s="9"/>
      <c r="C16" s="7" t="s">
        <v>3</v>
      </c>
      <c r="D16" s="14">
        <f>D15*D14</f>
        <v>34.379099999999994</v>
      </c>
      <c r="E16" s="20"/>
      <c r="F16" s="29" t="s">
        <v>14</v>
      </c>
      <c r="G16" s="28"/>
    </row>
    <row r="17" spans="2:7" ht="31.5" customHeight="1" thickBot="1" x14ac:dyDescent="0.35">
      <c r="B17" s="9"/>
      <c r="C17" s="2" t="s">
        <v>10</v>
      </c>
      <c r="D17" s="15">
        <f>D14+D16</f>
        <v>198.08909999999997</v>
      </c>
      <c r="E17" s="20"/>
      <c r="F17" s="29" t="s">
        <v>13</v>
      </c>
      <c r="G17" s="28"/>
    </row>
    <row r="18" spans="2:7" ht="15.6" thickTop="1" thickBot="1" x14ac:dyDescent="0.35">
      <c r="B18" s="11"/>
      <c r="C18" s="12"/>
      <c r="D18" s="21"/>
      <c r="E18" s="21"/>
      <c r="F18" s="12"/>
      <c r="G18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DECA-79FD-4C94-A68F-C202C852333D}">
  <sheetPr>
    <pageSetUpPr fitToPage="1"/>
  </sheetPr>
  <dimension ref="B1:J19"/>
  <sheetViews>
    <sheetView showGridLines="0" tabSelected="1" topLeftCell="F1" zoomScale="85" zoomScaleNormal="85" workbookViewId="0">
      <selection activeCell="F15" sqref="F15"/>
    </sheetView>
  </sheetViews>
  <sheetFormatPr defaultRowHeight="14.4" x14ac:dyDescent="0.3"/>
  <cols>
    <col min="1" max="1" width="8.6640625" customWidth="1"/>
    <col min="2" max="2" width="5.6640625" customWidth="1"/>
    <col min="3" max="3" width="67.44140625" customWidth="1"/>
    <col min="4" max="4" width="28.33203125" customWidth="1"/>
    <col min="5" max="5" width="1" customWidth="1"/>
    <col min="6" max="6" width="123.6640625" customWidth="1"/>
    <col min="7" max="7" width="52.5546875" style="10" customWidth="1"/>
  </cols>
  <sheetData>
    <row r="1" spans="2:10" ht="25.8" x14ac:dyDescent="0.5">
      <c r="B1" s="27" t="s">
        <v>23</v>
      </c>
    </row>
    <row r="3" spans="2:10" x14ac:dyDescent="0.3">
      <c r="C3" s="26" t="s">
        <v>6</v>
      </c>
    </row>
    <row r="4" spans="2:10" x14ac:dyDescent="0.3">
      <c r="C4" s="22" t="s">
        <v>5</v>
      </c>
    </row>
    <row r="5" spans="2:10" ht="15" thickBot="1" x14ac:dyDescent="0.35">
      <c r="D5" s="18"/>
      <c r="E5" s="18"/>
    </row>
    <row r="6" spans="2:10" x14ac:dyDescent="0.3">
      <c r="B6" s="3"/>
      <c r="C6" s="4"/>
      <c r="D6" s="19"/>
      <c r="E6" s="19"/>
      <c r="F6" s="4"/>
      <c r="G6" s="5"/>
    </row>
    <row r="7" spans="2:10" s="1" customFormat="1" ht="31.5" customHeight="1" x14ac:dyDescent="0.3">
      <c r="B7" s="6"/>
      <c r="C7" s="7" t="s">
        <v>18</v>
      </c>
      <c r="D7" s="16">
        <v>1119</v>
      </c>
      <c r="E7" s="8"/>
      <c r="F7" s="30" t="s">
        <v>4</v>
      </c>
      <c r="G7" s="28"/>
    </row>
    <row r="8" spans="2:10" s="1" customFormat="1" ht="31.5" customHeight="1" x14ac:dyDescent="0.3">
      <c r="B8" s="6"/>
      <c r="C8" s="7" t="s">
        <v>16</v>
      </c>
      <c r="D8" s="31">
        <v>2</v>
      </c>
      <c r="E8" s="8"/>
      <c r="F8" s="29" t="s">
        <v>17</v>
      </c>
      <c r="G8" s="28"/>
    </row>
    <row r="9" spans="2:10" s="1" customFormat="1" ht="31.5" customHeight="1" x14ac:dyDescent="0.3">
      <c r="B9" s="6"/>
      <c r="C9" s="7" t="s">
        <v>19</v>
      </c>
      <c r="D9" s="14">
        <f>D7*$D$8</f>
        <v>2238</v>
      </c>
      <c r="E9" s="8"/>
      <c r="F9" s="29" t="s">
        <v>20</v>
      </c>
      <c r="G9" s="28"/>
    </row>
    <row r="10" spans="2:10" s="1" customFormat="1" ht="31.5" customHeight="1" x14ac:dyDescent="0.3">
      <c r="B10" s="6"/>
      <c r="C10" s="7" t="s">
        <v>1</v>
      </c>
      <c r="D10" s="24">
        <v>0.21</v>
      </c>
      <c r="E10" s="8"/>
      <c r="F10" s="29" t="s">
        <v>2</v>
      </c>
      <c r="G10" s="28"/>
    </row>
    <row r="11" spans="2:10" s="1" customFormat="1" ht="31.5" customHeight="1" x14ac:dyDescent="0.3">
      <c r="B11" s="6"/>
      <c r="C11" s="7" t="s">
        <v>3</v>
      </c>
      <c r="D11" s="14">
        <f>ROUND(D9*ROUND((D10/(100%+D10)),14),2)</f>
        <v>388.41</v>
      </c>
      <c r="E11" s="8"/>
      <c r="F11" s="29" t="s">
        <v>15</v>
      </c>
      <c r="G11" s="28"/>
    </row>
    <row r="12" spans="2:10" s="1" customFormat="1" ht="31.5" customHeight="1" thickBot="1" x14ac:dyDescent="0.35">
      <c r="B12" s="6"/>
      <c r="C12" s="2" t="s">
        <v>0</v>
      </c>
      <c r="D12" s="15">
        <f>ROUND(ROUND(D9-D11,2)/D8,2)*D8</f>
        <v>1849.6</v>
      </c>
      <c r="E12" s="8"/>
      <c r="F12" s="29" t="s">
        <v>21</v>
      </c>
      <c r="G12" s="28"/>
      <c r="J12" s="17"/>
    </row>
    <row r="13" spans="2:10" s="1" customFormat="1" ht="31.5" customHeight="1" thickTop="1" x14ac:dyDescent="0.3">
      <c r="B13" s="6"/>
      <c r="C13" s="7" t="s">
        <v>24</v>
      </c>
      <c r="D13" s="23">
        <v>0.3</v>
      </c>
      <c r="E13" s="8"/>
      <c r="F13" s="29" t="s">
        <v>26</v>
      </c>
      <c r="G13" s="28"/>
      <c r="I13" s="17"/>
    </row>
    <row r="14" spans="2:10" s="1" customFormat="1" ht="31.5" customHeight="1" x14ac:dyDescent="0.3">
      <c r="B14" s="6"/>
      <c r="C14" s="7" t="s">
        <v>25</v>
      </c>
      <c r="D14" s="14">
        <f>ROUND(D9/(1+D10)*D13,2)</f>
        <v>554.88</v>
      </c>
      <c r="E14" s="8"/>
      <c r="F14" s="29" t="s">
        <v>28</v>
      </c>
      <c r="G14" s="28"/>
    </row>
    <row r="15" spans="2:10" s="1" customFormat="1" ht="31.5" customHeight="1" thickBot="1" x14ac:dyDescent="0.35">
      <c r="B15" s="6"/>
      <c r="C15" s="2" t="s">
        <v>8</v>
      </c>
      <c r="D15" s="15">
        <f>D12-D14</f>
        <v>1294.7199999999998</v>
      </c>
      <c r="E15" s="8"/>
      <c r="F15" s="29" t="s">
        <v>22</v>
      </c>
      <c r="G15" s="28"/>
    </row>
    <row r="16" spans="2:10" ht="31.5" customHeight="1" thickTop="1" x14ac:dyDescent="0.3">
      <c r="B16" s="9"/>
      <c r="C16" s="7" t="s">
        <v>9</v>
      </c>
      <c r="D16" s="24">
        <f>21%</f>
        <v>0.21</v>
      </c>
      <c r="E16" s="20"/>
      <c r="F16" s="29" t="s">
        <v>12</v>
      </c>
      <c r="G16" s="28"/>
    </row>
    <row r="17" spans="2:7" ht="31.5" customHeight="1" x14ac:dyDescent="0.3">
      <c r="B17" s="9"/>
      <c r="C17" s="7" t="s">
        <v>3</v>
      </c>
      <c r="D17" s="14">
        <f>D16*D15</f>
        <v>271.89119999999997</v>
      </c>
      <c r="E17" s="20"/>
      <c r="F17" s="29" t="s">
        <v>14</v>
      </c>
      <c r="G17" s="28"/>
    </row>
    <row r="18" spans="2:7" ht="31.5" customHeight="1" thickBot="1" x14ac:dyDescent="0.35">
      <c r="B18" s="9"/>
      <c r="C18" s="2" t="s">
        <v>10</v>
      </c>
      <c r="D18" s="15">
        <f>D15+D17</f>
        <v>1566.6111999999998</v>
      </c>
      <c r="E18" s="20"/>
      <c r="F18" s="29" t="s">
        <v>13</v>
      </c>
      <c r="G18" s="28"/>
    </row>
    <row r="19" spans="2:7" ht="15.6" thickTop="1" thickBot="1" x14ac:dyDescent="0.35">
      <c r="B19" s="11"/>
      <c r="C19" s="12"/>
      <c r="D19" s="21"/>
      <c r="E19" s="21"/>
      <c r="F19" s="12"/>
      <c r="G19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Jednokusová objednávka</vt:lpstr>
      <vt:lpstr>Vícekusová objednávka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Smutný</dc:creator>
  <cp:lastModifiedBy>Monika Kutíková</cp:lastModifiedBy>
  <cp:lastPrinted>2018-11-21T08:00:08Z</cp:lastPrinted>
  <dcterms:created xsi:type="dcterms:W3CDTF">2018-04-16T07:07:12Z</dcterms:created>
  <dcterms:modified xsi:type="dcterms:W3CDTF">2022-05-19T11:37:19Z</dcterms:modified>
</cp:coreProperties>
</file>